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30" windowWidth="11325" windowHeight="6330" tabRatio="930"/>
  </bookViews>
  <sheets>
    <sheet name="Победа" sheetId="10" r:id="rId1"/>
  </sheets>
  <definedNames>
    <definedName name="_Date_">#REF!</definedName>
    <definedName name="_Otchet_Period_Source__AT_ObjectName">#REF!</definedName>
    <definedName name="_Otchet_Period_Sourse__AT_ObjectName">#REF!</definedName>
    <definedName name="_Period_">#REF!</definedName>
    <definedName name="FormSectionFormCode">#REF!</definedName>
    <definedName name="Z_0BA63BCC_73FA_4351_B366_1240F995587C_.wvu.PrintArea" localSheetId="0" hidden="1">Победа!$A$1:$E$89</definedName>
    <definedName name="Z_5B7BA933_6945_40F5_AD2A_281857E41BE5_.wvu.PrintArea" localSheetId="0" hidden="1">Победа!$A$1:$E$90</definedName>
    <definedName name="Z_7D2E353A_17BC_4C2C_B9D7_C3A8312A8AE9_.wvu.PrintArea" localSheetId="0" hidden="1">Победа!$A$1:$E$89</definedName>
    <definedName name="Z_A1233094_41EC_4A3D_90F4_6AE98AFB90D6_.wvu.PrintArea" localSheetId="0" hidden="1">Победа!$A$1:$E$89</definedName>
    <definedName name="Z_A678CE45_4E8F_498B_B4FA_B9AE8DC2B7E6_.wvu.PrintArea" localSheetId="0" hidden="1">Победа!$A$1:$E$89</definedName>
    <definedName name="Z_CABD1222_DB09_4906_A896_EC53B3192074_.wvu.PrintArea" localSheetId="0" hidden="1">Победа!$A$1:$E$89</definedName>
    <definedName name="_xlnm.Print_Area" localSheetId="0">Победа!$A$1:$E$90</definedName>
  </definedNames>
  <calcPr calcId="144525" refMode="R1C1"/>
  <customWorkbookViews>
    <customWorkbookView name="KOV - Личное представление" guid="{A1233094-41EC-4A3D-90F4-6AE98AFB90D6}" mergeInterval="0" personalView="1" maximized="1" windowWidth="1020" windowHeight="622" tabRatio="891" activeSheetId="9"/>
    <customWorkbookView name="KSG - Личное представление" guid="{7D2E353A-17BC-4C2C-B9D7-C3A8312A8AE9}" mergeInterval="0" personalView="1" maximized="1" windowWidth="1020" windowHeight="576" tabRatio="891" activeSheetId="3"/>
    <customWorkbookView name="RNA - Личное представление" guid="{0BA63BCC-73FA-4351-B366-1240F995587C}" mergeInterval="0" personalView="1" maximized="1" windowWidth="796" windowHeight="397" tabRatio="891" activeSheetId="5"/>
    <customWorkbookView name="SSA - Личное представление" guid="{A678CE45-4E8F-498B-B4FA-B9AE8DC2B7E6}" mergeInterval="0" personalView="1" maximized="1" windowWidth="1020" windowHeight="603" tabRatio="891" activeSheetId="8"/>
    <customWorkbookView name="KNP - Личное представление" guid="{CABD1222-DB09-4906-A896-EC53B3192074}" mergeInterval="0" personalView="1" maximized="1" windowWidth="796" windowHeight="398" tabRatio="891" activeSheetId="3"/>
    <customWorkbookView name="NNV - Личное представление" guid="{5B7BA933-6945-40F5-AD2A-281857E41BE5}" mergeInterval="0" personalView="1" maximized="1" windowWidth="1276" windowHeight="852" tabRatio="891" activeSheetId="6"/>
  </customWorkbookViews>
</workbook>
</file>

<file path=xl/calcChain.xml><?xml version="1.0" encoding="utf-8"?>
<calcChain xmlns="http://schemas.openxmlformats.org/spreadsheetml/2006/main">
  <c r="D55" i="10" l="1"/>
  <c r="D44" i="10"/>
  <c r="D31" i="10"/>
  <c r="D25" i="10"/>
  <c r="D22" i="10"/>
  <c r="D74" i="10"/>
  <c r="C25" i="10" l="1"/>
  <c r="C31" i="10" l="1"/>
  <c r="C74" i="10" l="1"/>
  <c r="C16" i="10"/>
  <c r="D53" i="10" l="1"/>
  <c r="C55" i="10" l="1"/>
  <c r="C60" i="10"/>
  <c r="C44" i="10"/>
  <c r="C20" i="10"/>
  <c r="C14" i="10"/>
  <c r="C9" i="10"/>
  <c r="C22" i="10" l="1"/>
  <c r="C7" i="10"/>
  <c r="C6" i="10" s="1"/>
  <c r="C42" i="10" s="1"/>
  <c r="D9" i="10" l="1"/>
  <c r="D69" i="10"/>
  <c r="C69" i="10"/>
  <c r="C67" i="10"/>
  <c r="D60" i="10" l="1"/>
  <c r="D67" i="10"/>
  <c r="D16" i="10" l="1"/>
  <c r="D14" i="10"/>
  <c r="D7" i="10"/>
  <c r="D51" i="10"/>
  <c r="C51" i="10"/>
  <c r="C76" i="10" l="1"/>
  <c r="C78" i="10" s="1"/>
  <c r="D72" i="10"/>
  <c r="D76" i="10"/>
  <c r="D78" i="10"/>
  <c r="D65" i="10"/>
  <c r="D20" i="10"/>
  <c r="D6" i="10" l="1"/>
  <c r="D42" i="10" s="1"/>
  <c r="D79" i="10" s="1"/>
  <c r="D83" i="10" s="1"/>
  <c r="D85" i="10" s="1"/>
  <c r="C79" i="10"/>
  <c r="C83" i="10" s="1"/>
  <c r="C85" i="10" s="1"/>
</calcChain>
</file>

<file path=xl/sharedStrings.xml><?xml version="1.0" encoding="utf-8"?>
<sst xmlns="http://schemas.openxmlformats.org/spreadsheetml/2006/main" count="171" uniqueCount="169">
  <si>
    <t>000 1 00 00000 00 0000 000</t>
  </si>
  <si>
    <t>БЕЗВОЗМЕЗДНЫЕ ПОСТУПЛЕНИЯ</t>
  </si>
  <si>
    <t>НАЛОГИ НА ПРИБЫЛЬ, ДОХОДЫ</t>
  </si>
  <si>
    <t>0600</t>
  </si>
  <si>
    <t>Охрана окружающей среды</t>
  </si>
  <si>
    <t>0700</t>
  </si>
  <si>
    <t>Образование</t>
  </si>
  <si>
    <t>Раздел 1. ДОХОДЫ</t>
  </si>
  <si>
    <t>0800</t>
  </si>
  <si>
    <t>ВСЕГО РАСХОДОВ</t>
  </si>
  <si>
    <t>0400</t>
  </si>
  <si>
    <t>Национальная экономика</t>
  </si>
  <si>
    <t>1000</t>
  </si>
  <si>
    <t>Социальная политика</t>
  </si>
  <si>
    <t>0500</t>
  </si>
  <si>
    <t>Жилищно-коммунальное хозяйство</t>
  </si>
  <si>
    <t>000 8 90 00000 00 0000 000</t>
  </si>
  <si>
    <t>0300</t>
  </si>
  <si>
    <t>Национальная безопасность и правоохранительная деятельность</t>
  </si>
  <si>
    <t>-</t>
  </si>
  <si>
    <t>Земельный налог</t>
  </si>
  <si>
    <t>Налог на доходы физических лиц</t>
  </si>
  <si>
    <t>ДОХОДЫ ОТ ИСПОЛЬЗОВАНИЯ ИМУЩЕСТВА, НАХОДЯЩЕГОСЯ В ГОСУДАРСТВЕННОЙ И МУНИЦИПАЛЬНОЙ СОБСТВЕННОСТИ</t>
  </si>
  <si>
    <t>Единый сельскохозяйственный налог</t>
  </si>
  <si>
    <t>Налоги на имущество физических лиц</t>
  </si>
  <si>
    <t>НАЛОГИ НА СОВОКУПНЫЙ ДОХОД</t>
  </si>
  <si>
    <t>НАЛОГИ НА ИМУЩЕСТВО</t>
  </si>
  <si>
    <t>0100</t>
  </si>
  <si>
    <t>Общегосударственные вопросы</t>
  </si>
  <si>
    <t>РАЗДЕЛ 2. Р А С Х О Д Ы</t>
  </si>
  <si>
    <t>тыс. руб.</t>
  </si>
  <si>
    <t>Код по бюджетной классификации</t>
  </si>
  <si>
    <t>Наименование показателя</t>
  </si>
  <si>
    <t>Итого источников внутреннего финансирования</t>
  </si>
  <si>
    <t>ВСЕГО ДОХОДОВ</t>
  </si>
  <si>
    <t>1100</t>
  </si>
  <si>
    <t>0102</t>
  </si>
  <si>
    <t>Резервный фонд</t>
  </si>
  <si>
    <t>0502</t>
  </si>
  <si>
    <t>Коммунальное хозяйство</t>
  </si>
  <si>
    <t>0104</t>
  </si>
  <si>
    <t>План</t>
  </si>
  <si>
    <t>0501</t>
  </si>
  <si>
    <t>0200</t>
  </si>
  <si>
    <t>Мобилизационная и вневойсковая подготовка</t>
  </si>
  <si>
    <t>0310</t>
  </si>
  <si>
    <t>000 1 01 00000 00 0000 000</t>
  </si>
  <si>
    <t>000 0000 000000 000 960</t>
  </si>
  <si>
    <t>000 7900 000000 000 000</t>
  </si>
  <si>
    <t>РАЗДЕЛ 3.  ИСТОЧНИКИ ВНУТРЕННЕГО ФИНАНСИРОВАНИЯ ДЕФИЦИТОВ БЮДЖЕТОВ СУБЪЕКТОВ РФ И МЕСТНЫХ БЮДЖЕТОВ</t>
  </si>
  <si>
    <t>000 02 01 01 00 10 0000 710</t>
  </si>
  <si>
    <t>Бюджетные кредиты, полученные от других бюджетов бюджетной системы Российской Фе6дерации бюджетами поселений</t>
  </si>
  <si>
    <t>000 02 01 02 00 10 0000 710</t>
  </si>
  <si>
    <t>Кредиты, полученные в валюте Российской Федерации от кредитных организаций бюджетами поселений</t>
  </si>
  <si>
    <t>000 08 02 01 00 10 0000 510</t>
  </si>
  <si>
    <t>Увеличение прочих остатков денежных средств бюджетов поселений</t>
  </si>
  <si>
    <t>000 08 02 01 00 10 0000 610</t>
  </si>
  <si>
    <t>Уменьшение прочих остатков денежных средств бюджетов поселений</t>
  </si>
  <si>
    <t>000 90 00 00 00 00 0000 000</t>
  </si>
  <si>
    <t>0405</t>
  </si>
  <si>
    <t>0707</t>
  </si>
  <si>
    <t>0801</t>
  </si>
  <si>
    <t>Другие общегосударственные вопросы</t>
  </si>
  <si>
    <t>Дотации бюджетам поселений на выравнивание уровня бюджетной обеспеченности</t>
  </si>
  <si>
    <t>Субвенции бюджетам поселений  на осуществление первичного воинского учета на территориях, где отсутствуют военные комиссариаты</t>
  </si>
  <si>
    <t>Другие вопросы в области национальной экономки</t>
  </si>
  <si>
    <t>Культура</t>
  </si>
  <si>
    <t>Функционирование высшего должностного лица субъекта РФ и муниципального образования</t>
  </si>
  <si>
    <t>Функционирование Правительства РФ, высших исполнительных органов гос. власти субъектов РФ, местных Администраций</t>
  </si>
  <si>
    <t>Национальная оборона</t>
  </si>
  <si>
    <t>0203</t>
  </si>
  <si>
    <t>Сельское хозяйство и рыболовство</t>
  </si>
  <si>
    <t>0412</t>
  </si>
  <si>
    <t>Жилищное хозяйство</t>
  </si>
  <si>
    <t>Физическая культура и спорт</t>
  </si>
  <si>
    <t>Субвенции бюджетам поселений на выполнение передаваемых полномочий субъектов РФ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</si>
  <si>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</si>
  <si>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</si>
  <si>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0503</t>
  </si>
  <si>
    <t>Благоустройство</t>
  </si>
  <si>
    <t xml:space="preserve">  НАЛОГОВЫЕ И НЕНАЛОГОВЫЕ ДОХОДЫ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</si>
  <si>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</si>
  <si>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</si>
  <si>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000 1 09 04050 10 0000 110</t>
  </si>
  <si>
    <t>Земельный налог (по обязательствам, возникшим до 1 января 2006 года), мобилизуемый на территориях поселений</t>
  </si>
  <si>
    <t>Прочие субсидии бюджетам поселений</t>
  </si>
  <si>
    <t>Прочие межбюджетные трансферты, передаваемые бюджетам поселений</t>
  </si>
  <si>
    <t>Глава Побединского сельского поселения                                                    С.В. Князев</t>
  </si>
  <si>
    <t>ГОСУДАРСТВЕННАЯ ПОШЛИНА</t>
  </si>
  <si>
    <t>000 1 13 00000 00 0000 000</t>
  </si>
  <si>
    <t>ДОХОДЫ ОТ ОКАЗАНИЯ ПЛАТНЫХ УСЛУГ И КОМПЕНСАЦИИ ЗАТРАТ ГОСУДАРСТВА</t>
  </si>
  <si>
    <t>000 1 19 00000 00 0000 000</t>
  </si>
  <si>
    <t>ВОЗВРАТ ОСТАТКОВ СУБСИДИЙ, СУБВЕНЦИЙ ИЗ БЮДЖЕТОВ ПОСЕЛЕНИЙ</t>
  </si>
  <si>
    <t>0401</t>
  </si>
  <si>
    <t>Общеэкономические вопросы</t>
  </si>
  <si>
    <t>Доходы, получаемые ввиде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участков.</t>
  </si>
  <si>
    <t>Культура, кинематография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</si>
  <si>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</si>
  <si>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</si>
  <si>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</si>
  <si>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</si>
  <si>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1102</t>
  </si>
  <si>
    <t>Массовый спорт</t>
  </si>
  <si>
    <t>1204</t>
  </si>
  <si>
    <t>Другие вопросы в области средств массовой информации</t>
  </si>
  <si>
    <t>1301</t>
  </si>
  <si>
    <t>Обслуживание государственного внутреннего и муниципального долга</t>
  </si>
  <si>
    <t>1001</t>
  </si>
  <si>
    <t>Пенсионное обеспечение</t>
  </si>
  <si>
    <t>0111</t>
  </si>
  <si>
    <t>0113</t>
  </si>
  <si>
    <t>000 2 02 02078 10 0000 151</t>
  </si>
  <si>
    <t>Субсидии бюджетам поселений на бюджетные инвестиции для модернизации объектов коммунальной инфраструктуры</t>
  </si>
  <si>
    <t>ПРОФИЦИТ БЮДЖЕТА (со знаком "плюс")                                                                  ДЕФИЦИТ БЮДЖЕТА (со знаком "минус")</t>
  </si>
  <si>
    <t>НАЛОГИ НА ТОВАРЫ (РАБОТЫ, УСЛУГИ), РЕАЛИЗУЕМЫЕ НА ТЕРРИТОРИИ РФ</t>
  </si>
  <si>
    <t>Доходы от уплаты акцизов на дизельное топливо, зачисляемые в бюджеты субъектов РФ</t>
  </si>
  <si>
    <t>Доходы от уплаты акцизов на моторные масла для дизельных и карбюраторных (инжекторных) двигателей, зачисляемые в бюджеты субъектов РФ</t>
  </si>
  <si>
    <t>Доходы от уплаты акцизов на автомобильный бензин, производимый на территории РФ, зачисляемые в бюджеты субъектов РФ</t>
  </si>
  <si>
    <t>Доходы от уплаты акцизов на прямогонный бензин, производимый на территорииРФ, зачисляемые в бюджеты субъектов РФ</t>
  </si>
  <si>
    <t>0107</t>
  </si>
  <si>
    <t>Обеспечение проведения выборов и референдумов</t>
  </si>
  <si>
    <t>0409</t>
  </si>
  <si>
    <t>Дорожное хозяйство</t>
  </si>
  <si>
    <t xml:space="preserve">Приложение № 1 </t>
  </si>
  <si>
    <t xml:space="preserve">  Исполнение</t>
  </si>
  <si>
    <t>Межбюджетные трансферты, передаваемые бюджетам сельских поселений из бюждетов муниципальных районов на осуществление  части полномочий по решению вопросов местного значения в соответствии с заключенными соглашениями</t>
  </si>
  <si>
    <t>000 2 19 00000 00 0000 000</t>
  </si>
  <si>
    <t>ВОЗВРАТ ОСТАТКОВ СУБСИДИЙ, СУБВЕНЦИЙ И ИНЫХ МЕЖБЮДЖЕТНЫХ ТРАНСФЕРТОВ,ИМЕЮЩИХ ЦЕЛЕВОЕ НАЗНАЧЕНИЕ,ПРОШЛЫХ ЛЕТ</t>
  </si>
  <si>
    <t>182 1 01 02000 01 0000 110</t>
  </si>
  <si>
    <t>100 1 03 00000 00 0000 000</t>
  </si>
  <si>
    <t>182 1 05 03000 01 0000 110</t>
  </si>
  <si>
    <t>182 1 05 00000 00 0000 000</t>
  </si>
  <si>
    <t>182 1 06 00000 00 0000 000</t>
  </si>
  <si>
    <t>182 1 06 01030 10 0000 110</t>
  </si>
  <si>
    <t>182 1 06 06000 00 0000 110</t>
  </si>
  <si>
    <t>951 1 08 00000 00 0000 000</t>
  </si>
  <si>
    <t>951 1 11 00000 00 0000 000</t>
  </si>
  <si>
    <t>000 2 02 29999 10 0000 151</t>
  </si>
  <si>
    <t>951 2 02 49999 10 0000 151</t>
  </si>
  <si>
    <t>981 2 02 15001 10 0000 151</t>
  </si>
  <si>
    <t>951 1 11 05025 10 0000 120</t>
  </si>
  <si>
    <t>Доходы ,получаемые в виде арендной платы,а также средства от продажи права на заключение договоров аренды за земли,находящиеся в собственности сельских поселений (за исключением земельных участков муниципальных бюджетных и автономных учреждений)</t>
  </si>
  <si>
    <t>951 2 18 60010100000 151</t>
  </si>
  <si>
    <t>Доходы бюджетов сельских поселений от возврата остатков субсидий,субвенций и иных межбюджетных трансфертов,имеющих целевое назначение,прошлшых лет из бюджетов муниципальных районов</t>
  </si>
  <si>
    <t>Доходы,поступающие в порядке возмещения расходов,понесенных в связи с эксплуатацией имущества сельских поселений</t>
  </si>
  <si>
    <t>100 1 03 02231 01 0000 110</t>
  </si>
  <si>
    <t>100 1 03 02241 01 0000 110</t>
  </si>
  <si>
    <t>100 1 03 02251 01 0000 110</t>
  </si>
  <si>
    <t>100 1 03 02261 01 0000 110</t>
  </si>
  <si>
    <t>951 1 13 02065 10 0000 130</t>
  </si>
  <si>
    <t>Прочие доходы от компенсации затрат бюджетов сельских поселений</t>
  </si>
  <si>
    <t>951 2 02 15002 10 0000 150</t>
  </si>
  <si>
    <t>Дотации бюджетам сельских поселений на поддержку мер по обеспечению сбалансированности бюджетов</t>
  </si>
  <si>
    <t>951 2 02 30024 10 0000 150</t>
  </si>
  <si>
    <t>951 2 02 35118 00 0000 150</t>
  </si>
  <si>
    <t>000 2 00 00000 00 0000 000</t>
  </si>
  <si>
    <t>802 1 16 02020 02 0000 140</t>
  </si>
  <si>
    <t>Административные штрафы,установленные законами субъектов Российской Федерации  об административных правонарушениях,за нарушение муниципальных правовых актов</t>
  </si>
  <si>
    <t>Защита населения и территорий от черезвычайных ситуаций природного и техногенного характера,гражданская оборона</t>
  </si>
  <si>
    <t>951 1 11 05035 10 0000 120</t>
  </si>
  <si>
    <t>981 1 17 01050 10 0000 180</t>
  </si>
  <si>
    <t>Невыясненные поступления,зачислямые в бюджеты сельских поселений</t>
  </si>
  <si>
    <t>951 2 02 25497 10 0000 150</t>
  </si>
  <si>
    <t>1004</t>
  </si>
  <si>
    <t>Субсидии гражданам на приобретение жилья</t>
  </si>
  <si>
    <t>951 1 13 01995 10 0000 130</t>
  </si>
  <si>
    <t>Молодежная политика</t>
  </si>
  <si>
    <t>Исполнение бюджета Побединского сельского  поселения за 9 месяцев  2022 года</t>
  </si>
  <si>
    <t>к постановлению № 60  от 19.10.2022г.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</si>
</sst>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49" fontId="6" fillId="3" borderId="1" xfId="0" applyNumberFormat="1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left" vertical="top" wrapText="1"/>
    </xf>
    <xf numFmtId="0" fontId="6" fillId="2" borderId="0" xfId="0" applyFont="1" applyFill="1"/>
    <xf numFmtId="0" fontId="6" fillId="5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3" borderId="1" xfId="0" applyNumberFormat="1" applyFont="1" applyFill="1" applyBorder="1" applyAlignment="1" applyProtection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</xf>
    <xf numFmtId="165" fontId="6" fillId="3" borderId="1" xfId="0" applyNumberFormat="1" applyFont="1" applyFill="1" applyBorder="1" applyAlignment="1" applyProtection="1">
      <alignment horizontal="center" vertical="center" wrapText="1"/>
    </xf>
    <xf numFmtId="165" fontId="6" fillId="5" borderId="1" xfId="0" applyNumberFormat="1" applyFont="1" applyFill="1" applyBorder="1" applyAlignment="1" applyProtection="1">
      <alignment horizontal="center" vertical="center"/>
    </xf>
    <xf numFmtId="165" fontId="6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165" fontId="6" fillId="6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6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6" fillId="2" borderId="0" xfId="0" applyNumberFormat="1" applyFont="1" applyFill="1"/>
    <xf numFmtId="165" fontId="6" fillId="0" borderId="1" xfId="0" applyNumberFormat="1" applyFont="1" applyFill="1" applyBorder="1" applyAlignment="1" applyProtection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65" fontId="6" fillId="7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/>
    <xf numFmtId="165" fontId="6" fillId="8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left" vertical="top" wrapText="1"/>
    </xf>
    <xf numFmtId="2" fontId="2" fillId="2" borderId="0" xfId="0" applyNumberFormat="1" applyFont="1" applyFill="1" applyBorder="1" applyAlignment="1" applyProtection="1">
      <alignment horizontal="left" vertical="top" wrapText="1"/>
      <protection locked="0"/>
    </xf>
    <xf numFmtId="164" fontId="2" fillId="2" borderId="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2"/>
  <sheetViews>
    <sheetView showGridLines="0" tabSelected="1" view="pageBreakPreview" topLeftCell="A52" zoomScale="120" workbookViewId="0">
      <selection activeCell="B1" sqref="B1:B2"/>
    </sheetView>
  </sheetViews>
  <sheetFormatPr defaultRowHeight="15" x14ac:dyDescent="0.25"/>
  <cols>
    <col min="1" max="1" width="21.5703125" style="36" bestFit="1" customWidth="1"/>
    <col min="2" max="2" width="53.7109375" style="2" customWidth="1"/>
    <col min="3" max="3" width="10.7109375" style="3" customWidth="1"/>
    <col min="4" max="4" width="10" style="4" customWidth="1"/>
    <col min="5" max="5" width="10.28515625" style="4" customWidth="1"/>
    <col min="6" max="6" width="1.7109375" style="4" customWidth="1"/>
    <col min="7" max="7" width="10" style="1" bestFit="1" customWidth="1"/>
    <col min="8" max="16384" width="9.140625" style="1"/>
  </cols>
  <sheetData>
    <row r="1" spans="1:7" s="6" customFormat="1" ht="15" customHeight="1" x14ac:dyDescent="0.25">
      <c r="A1" s="15"/>
      <c r="B1" s="81" t="s">
        <v>167</v>
      </c>
      <c r="C1" s="82" t="s">
        <v>123</v>
      </c>
      <c r="D1" s="82"/>
      <c r="E1" s="82"/>
    </row>
    <row r="2" spans="1:7" s="6" customFormat="1" ht="33" customHeight="1" x14ac:dyDescent="0.25">
      <c r="A2" s="15"/>
      <c r="B2" s="81"/>
      <c r="C2" s="83" t="s">
        <v>168</v>
      </c>
      <c r="D2" s="83"/>
      <c r="E2" s="83"/>
    </row>
    <row r="3" spans="1:7" s="6" customFormat="1" x14ac:dyDescent="0.25">
      <c r="A3" s="35"/>
      <c r="B3" s="7"/>
      <c r="C3" s="84" t="s">
        <v>30</v>
      </c>
      <c r="D3" s="84"/>
      <c r="E3" s="84"/>
    </row>
    <row r="4" spans="1:7" s="8" customFormat="1" ht="22.5" x14ac:dyDescent="0.2">
      <c r="A4" s="11" t="s">
        <v>31</v>
      </c>
      <c r="B4" s="12" t="s">
        <v>32</v>
      </c>
      <c r="C4" s="13" t="s">
        <v>41</v>
      </c>
      <c r="D4" s="12" t="s">
        <v>124</v>
      </c>
      <c r="E4" s="12"/>
    </row>
    <row r="5" spans="1:7" s="26" customFormat="1" ht="10.5" x14ac:dyDescent="0.15">
      <c r="A5" s="10"/>
      <c r="B5" s="16" t="s">
        <v>7</v>
      </c>
      <c r="C5" s="14"/>
      <c r="D5" s="63"/>
      <c r="E5" s="63"/>
    </row>
    <row r="6" spans="1:7" s="18" customFormat="1" ht="10.5" x14ac:dyDescent="0.2">
      <c r="A6" s="70" t="s">
        <v>0</v>
      </c>
      <c r="B6" s="17" t="s">
        <v>80</v>
      </c>
      <c r="C6" s="43">
        <f>C7+C9+C14+C16+C19+C20+C22+C25+C28+C29+C30</f>
        <v>1804.4</v>
      </c>
      <c r="D6" s="43">
        <f>D7+D9+D14+D16+D19+D20+D22+D25+D28+D29+D30</f>
        <v>1537.2999999999997</v>
      </c>
      <c r="E6" s="60"/>
    </row>
    <row r="7" spans="1:7" s="20" customFormat="1" ht="11.25" x14ac:dyDescent="0.2">
      <c r="A7" s="71" t="s">
        <v>46</v>
      </c>
      <c r="B7" s="19" t="s">
        <v>2</v>
      </c>
      <c r="C7" s="43">
        <f>C8</f>
        <v>270</v>
      </c>
      <c r="D7" s="43">
        <f>D8</f>
        <v>242.3</v>
      </c>
      <c r="E7" s="60"/>
    </row>
    <row r="8" spans="1:7" s="20" customFormat="1" ht="11.25" x14ac:dyDescent="0.2">
      <c r="A8" s="72" t="s">
        <v>128</v>
      </c>
      <c r="B8" s="21" t="s">
        <v>21</v>
      </c>
      <c r="C8" s="23">
        <v>270</v>
      </c>
      <c r="D8" s="23">
        <v>242.3</v>
      </c>
      <c r="E8" s="60"/>
    </row>
    <row r="9" spans="1:7" s="26" customFormat="1" ht="21" x14ac:dyDescent="0.15">
      <c r="A9" s="70" t="s">
        <v>129</v>
      </c>
      <c r="B9" s="17" t="s">
        <v>114</v>
      </c>
      <c r="C9" s="43">
        <f>C10+C11+C12+C13</f>
        <v>368.30000000000007</v>
      </c>
      <c r="D9" s="43">
        <f>D10+D11+D12+D13</f>
        <v>316.8</v>
      </c>
      <c r="E9" s="60"/>
    </row>
    <row r="10" spans="1:7" s="20" customFormat="1" ht="22.5" x14ac:dyDescent="0.2">
      <c r="A10" s="72" t="s">
        <v>145</v>
      </c>
      <c r="B10" s="21" t="s">
        <v>115</v>
      </c>
      <c r="C10" s="23">
        <v>166.5</v>
      </c>
      <c r="D10" s="23">
        <v>154.9</v>
      </c>
      <c r="E10" s="60"/>
    </row>
    <row r="11" spans="1:7" s="20" customFormat="1" ht="24" customHeight="1" x14ac:dyDescent="0.2">
      <c r="A11" s="72" t="s">
        <v>146</v>
      </c>
      <c r="B11" s="21" t="s">
        <v>116</v>
      </c>
      <c r="C11" s="23">
        <v>0.9</v>
      </c>
      <c r="D11" s="23">
        <v>0.9</v>
      </c>
      <c r="E11" s="60"/>
      <c r="G11" s="78"/>
    </row>
    <row r="12" spans="1:7" s="20" customFormat="1" ht="22.5" x14ac:dyDescent="0.2">
      <c r="A12" s="72" t="s">
        <v>147</v>
      </c>
      <c r="B12" s="21" t="s">
        <v>117</v>
      </c>
      <c r="C12" s="23">
        <v>221.8</v>
      </c>
      <c r="D12" s="23">
        <v>178.3</v>
      </c>
      <c r="E12" s="60"/>
    </row>
    <row r="13" spans="1:7" s="20" customFormat="1" ht="22.5" x14ac:dyDescent="0.2">
      <c r="A13" s="72" t="s">
        <v>148</v>
      </c>
      <c r="B13" s="21" t="s">
        <v>118</v>
      </c>
      <c r="C13" s="23">
        <v>-20.9</v>
      </c>
      <c r="D13" s="23">
        <v>-17.3</v>
      </c>
      <c r="E13" s="60"/>
    </row>
    <row r="14" spans="1:7" s="20" customFormat="1" ht="11.25" x14ac:dyDescent="0.2">
      <c r="A14" s="70" t="s">
        <v>131</v>
      </c>
      <c r="B14" s="19" t="s">
        <v>25</v>
      </c>
      <c r="C14" s="43">
        <f>C15</f>
        <v>1</v>
      </c>
      <c r="D14" s="43">
        <f>D15</f>
        <v>0</v>
      </c>
      <c r="E14" s="60"/>
    </row>
    <row r="15" spans="1:7" s="20" customFormat="1" ht="11.25" x14ac:dyDescent="0.2">
      <c r="A15" s="72" t="s">
        <v>130</v>
      </c>
      <c r="B15" s="21" t="s">
        <v>23</v>
      </c>
      <c r="C15" s="23">
        <v>1</v>
      </c>
      <c r="D15" s="23">
        <v>0</v>
      </c>
      <c r="E15" s="60"/>
    </row>
    <row r="16" spans="1:7" s="20" customFormat="1" ht="11.25" x14ac:dyDescent="0.2">
      <c r="A16" s="70" t="s">
        <v>132</v>
      </c>
      <c r="B16" s="19" t="s">
        <v>26</v>
      </c>
      <c r="C16" s="43">
        <f>C17+C18</f>
        <v>456.6</v>
      </c>
      <c r="D16" s="43">
        <f>D17+D18</f>
        <v>38.5</v>
      </c>
      <c r="E16" s="60"/>
    </row>
    <row r="17" spans="1:5" s="20" customFormat="1" ht="11.25" x14ac:dyDescent="0.2">
      <c r="A17" s="72" t="s">
        <v>133</v>
      </c>
      <c r="B17" s="21" t="s">
        <v>24</v>
      </c>
      <c r="C17" s="23">
        <v>73.3</v>
      </c>
      <c r="D17" s="23">
        <v>-1.3</v>
      </c>
      <c r="E17" s="60"/>
    </row>
    <row r="18" spans="1:5" s="20" customFormat="1" ht="11.25" x14ac:dyDescent="0.2">
      <c r="A18" s="72" t="s">
        <v>134</v>
      </c>
      <c r="B18" s="21" t="s">
        <v>20</v>
      </c>
      <c r="C18" s="23">
        <v>383.3</v>
      </c>
      <c r="D18" s="23">
        <v>39.799999999999997</v>
      </c>
      <c r="E18" s="60"/>
    </row>
    <row r="19" spans="1:5" s="20" customFormat="1" ht="11.25" x14ac:dyDescent="0.2">
      <c r="A19" s="70" t="s">
        <v>135</v>
      </c>
      <c r="B19" s="17" t="s">
        <v>88</v>
      </c>
      <c r="C19" s="77">
        <v>6</v>
      </c>
      <c r="D19" s="77">
        <v>3</v>
      </c>
      <c r="E19" s="60"/>
    </row>
    <row r="20" spans="1:5" s="20" customFormat="1" ht="21" x14ac:dyDescent="0.2">
      <c r="A20" s="73" t="s">
        <v>81</v>
      </c>
      <c r="B20" s="56" t="s">
        <v>82</v>
      </c>
      <c r="C20" s="57">
        <f>C21</f>
        <v>0</v>
      </c>
      <c r="D20" s="57">
        <f>D21</f>
        <v>0</v>
      </c>
      <c r="E20" s="60"/>
    </row>
    <row r="21" spans="1:5" s="20" customFormat="1" ht="22.5" x14ac:dyDescent="0.2">
      <c r="A21" s="74" t="s">
        <v>83</v>
      </c>
      <c r="B21" s="58" t="s">
        <v>84</v>
      </c>
      <c r="C21" s="59">
        <v>0</v>
      </c>
      <c r="D21" s="59">
        <v>0</v>
      </c>
      <c r="E21" s="60"/>
    </row>
    <row r="22" spans="1:5" s="20" customFormat="1" ht="31.5" x14ac:dyDescent="0.2">
      <c r="A22" s="70" t="s">
        <v>136</v>
      </c>
      <c r="B22" s="17" t="s">
        <v>22</v>
      </c>
      <c r="C22" s="43">
        <f>C23+C24</f>
        <v>505</v>
      </c>
      <c r="D22" s="43">
        <f>SUM(D23:D24)</f>
        <v>753.09999999999991</v>
      </c>
      <c r="E22" s="60"/>
    </row>
    <row r="23" spans="1:5" s="20" customFormat="1" ht="45" x14ac:dyDescent="0.2">
      <c r="A23" s="72" t="s">
        <v>159</v>
      </c>
      <c r="B23" s="21" t="s">
        <v>95</v>
      </c>
      <c r="C23" s="23">
        <v>55</v>
      </c>
      <c r="D23" s="23">
        <v>41.3</v>
      </c>
      <c r="E23" s="60"/>
    </row>
    <row r="24" spans="1:5" s="20" customFormat="1" ht="45" x14ac:dyDescent="0.2">
      <c r="A24" s="72" t="s">
        <v>140</v>
      </c>
      <c r="B24" s="21" t="s">
        <v>141</v>
      </c>
      <c r="C24" s="23">
        <v>450</v>
      </c>
      <c r="D24" s="23">
        <v>711.8</v>
      </c>
      <c r="E24" s="60"/>
    </row>
    <row r="25" spans="1:5" s="20" customFormat="1" ht="21" x14ac:dyDescent="0.2">
      <c r="A25" s="70" t="s">
        <v>89</v>
      </c>
      <c r="B25" s="17" t="s">
        <v>90</v>
      </c>
      <c r="C25" s="57">
        <f>C26+C27</f>
        <v>192.5</v>
      </c>
      <c r="D25" s="57">
        <f>D26+D27</f>
        <v>183.6</v>
      </c>
      <c r="E25" s="60"/>
    </row>
    <row r="26" spans="1:5" s="20" customFormat="1" ht="11.25" x14ac:dyDescent="0.2">
      <c r="A26" s="72" t="s">
        <v>149</v>
      </c>
      <c r="B26" s="21" t="s">
        <v>150</v>
      </c>
      <c r="C26" s="79">
        <v>26.4</v>
      </c>
      <c r="D26" s="79">
        <v>17.5</v>
      </c>
      <c r="E26" s="60"/>
    </row>
    <row r="27" spans="1:5" s="20" customFormat="1" ht="22.5" x14ac:dyDescent="0.2">
      <c r="A27" s="72" t="s">
        <v>165</v>
      </c>
      <c r="B27" s="21" t="s">
        <v>144</v>
      </c>
      <c r="C27" s="22">
        <v>166.1</v>
      </c>
      <c r="D27" s="22">
        <v>166.1</v>
      </c>
      <c r="E27" s="60"/>
    </row>
    <row r="28" spans="1:5" s="20" customFormat="1" ht="33.75" x14ac:dyDescent="0.2">
      <c r="A28" s="70" t="s">
        <v>156</v>
      </c>
      <c r="B28" s="21" t="s">
        <v>157</v>
      </c>
      <c r="C28" s="43">
        <v>5</v>
      </c>
      <c r="D28" s="43">
        <v>0</v>
      </c>
      <c r="E28" s="60"/>
    </row>
    <row r="29" spans="1:5" s="20" customFormat="1" ht="11.25" x14ac:dyDescent="0.2">
      <c r="A29" s="74" t="s">
        <v>160</v>
      </c>
      <c r="B29" s="62" t="s">
        <v>161</v>
      </c>
      <c r="C29" s="22">
        <v>0</v>
      </c>
      <c r="D29" s="22">
        <v>0</v>
      </c>
      <c r="E29" s="60"/>
    </row>
    <row r="30" spans="1:5" s="26" customFormat="1" ht="21" x14ac:dyDescent="0.15">
      <c r="A30" s="70" t="s">
        <v>91</v>
      </c>
      <c r="B30" s="17" t="s">
        <v>92</v>
      </c>
      <c r="C30" s="24">
        <v>0</v>
      </c>
      <c r="D30" s="24">
        <v>0</v>
      </c>
      <c r="E30" s="60"/>
    </row>
    <row r="31" spans="1:5" s="26" customFormat="1" ht="10.5" x14ac:dyDescent="0.15">
      <c r="A31" s="75" t="s">
        <v>155</v>
      </c>
      <c r="B31" s="25" t="s">
        <v>1</v>
      </c>
      <c r="C31" s="43">
        <f>C32+C33+C34+C35+C36+C37+C38+C39+C40+C41</f>
        <v>3405</v>
      </c>
      <c r="D31" s="43">
        <f>D32+D33+D34+D35+D36+D37+D38+D39+D40+D41</f>
        <v>2368.6999999999998</v>
      </c>
      <c r="E31" s="60"/>
    </row>
    <row r="32" spans="1:5" s="26" customFormat="1" ht="22.5" x14ac:dyDescent="0.2">
      <c r="A32" s="74" t="s">
        <v>139</v>
      </c>
      <c r="B32" s="37" t="s">
        <v>63</v>
      </c>
      <c r="C32" s="22">
        <v>1356</v>
      </c>
      <c r="D32" s="22">
        <v>1017</v>
      </c>
      <c r="E32" s="60"/>
    </row>
    <row r="33" spans="1:7" s="26" customFormat="1" ht="22.5" x14ac:dyDescent="0.2">
      <c r="A33" s="76" t="s">
        <v>151</v>
      </c>
      <c r="B33" s="37" t="s">
        <v>152</v>
      </c>
      <c r="C33" s="22"/>
      <c r="D33" s="22">
        <v>0</v>
      </c>
      <c r="E33" s="60"/>
    </row>
    <row r="34" spans="1:7" s="26" customFormat="1" ht="22.5" x14ac:dyDescent="0.2">
      <c r="A34" s="76" t="s">
        <v>111</v>
      </c>
      <c r="B34" s="37" t="s">
        <v>112</v>
      </c>
      <c r="C34" s="22">
        <v>0</v>
      </c>
      <c r="D34" s="22">
        <v>0</v>
      </c>
      <c r="E34" s="60"/>
    </row>
    <row r="35" spans="1:7" s="26" customFormat="1" ht="11.25" x14ac:dyDescent="0.15">
      <c r="A35" s="76" t="s">
        <v>137</v>
      </c>
      <c r="B35" s="61" t="s">
        <v>85</v>
      </c>
      <c r="C35" s="22">
        <v>0</v>
      </c>
      <c r="D35" s="22">
        <v>0</v>
      </c>
      <c r="E35" s="60"/>
    </row>
    <row r="36" spans="1:7" s="26" customFormat="1" ht="22.5" x14ac:dyDescent="0.2">
      <c r="A36" s="74" t="s">
        <v>154</v>
      </c>
      <c r="B36" s="38" t="s">
        <v>64</v>
      </c>
      <c r="C36" s="22">
        <v>88</v>
      </c>
      <c r="D36" s="22">
        <v>57.7</v>
      </c>
      <c r="E36" s="60"/>
    </row>
    <row r="37" spans="1:7" s="26" customFormat="1" ht="22.5" x14ac:dyDescent="0.15">
      <c r="A37" s="74" t="s">
        <v>153</v>
      </c>
      <c r="B37" s="55" t="s">
        <v>75</v>
      </c>
      <c r="C37" s="22">
        <v>3</v>
      </c>
      <c r="D37" s="22">
        <v>2.2999999999999998</v>
      </c>
      <c r="E37" s="60"/>
    </row>
    <row r="38" spans="1:7" s="26" customFormat="1" ht="45" x14ac:dyDescent="0.15">
      <c r="A38" s="74" t="s">
        <v>162</v>
      </c>
      <c r="B38" s="62" t="s">
        <v>125</v>
      </c>
      <c r="C38" s="22">
        <v>0</v>
      </c>
      <c r="D38" s="22">
        <v>0</v>
      </c>
      <c r="E38" s="60"/>
    </row>
    <row r="39" spans="1:7" s="26" customFormat="1" ht="33.75" x14ac:dyDescent="0.15">
      <c r="A39" s="74" t="s">
        <v>126</v>
      </c>
      <c r="B39" s="62" t="s">
        <v>127</v>
      </c>
      <c r="C39" s="22">
        <v>0</v>
      </c>
      <c r="D39" s="22">
        <v>0</v>
      </c>
      <c r="E39" s="60"/>
    </row>
    <row r="40" spans="1:7" s="26" customFormat="1" ht="11.25" customHeight="1" x14ac:dyDescent="0.15">
      <c r="A40" s="74" t="s">
        <v>142</v>
      </c>
      <c r="B40" s="62" t="s">
        <v>143</v>
      </c>
      <c r="C40" s="22">
        <v>0</v>
      </c>
      <c r="D40" s="22">
        <v>0</v>
      </c>
      <c r="E40" s="60"/>
      <c r="G40" s="65"/>
    </row>
    <row r="41" spans="1:7" s="26" customFormat="1" ht="11.25" x14ac:dyDescent="0.15">
      <c r="A41" s="74" t="s">
        <v>138</v>
      </c>
      <c r="B41" s="62" t="s">
        <v>86</v>
      </c>
      <c r="C41" s="22">
        <v>1958</v>
      </c>
      <c r="D41" s="22">
        <v>1291.7</v>
      </c>
      <c r="E41" s="60"/>
    </row>
    <row r="42" spans="1:7" s="26" customFormat="1" ht="10.5" x14ac:dyDescent="0.15">
      <c r="A42" s="70" t="s">
        <v>16</v>
      </c>
      <c r="B42" s="27" t="s">
        <v>34</v>
      </c>
      <c r="C42" s="53">
        <f>C31+C6</f>
        <v>5209.3999999999996</v>
      </c>
      <c r="D42" s="53">
        <f>D31+D6</f>
        <v>3905.9999999999995</v>
      </c>
      <c r="E42" s="53"/>
      <c r="G42" s="64"/>
    </row>
    <row r="43" spans="1:7" s="26" customFormat="1" ht="10.5" x14ac:dyDescent="0.15">
      <c r="A43" s="10"/>
      <c r="B43" s="28" t="s">
        <v>29</v>
      </c>
      <c r="C43" s="50"/>
      <c r="D43" s="50"/>
      <c r="E43" s="50"/>
    </row>
    <row r="44" spans="1:7" s="26" customFormat="1" ht="10.5" x14ac:dyDescent="0.15">
      <c r="A44" s="10" t="s">
        <v>27</v>
      </c>
      <c r="B44" s="19" t="s">
        <v>28</v>
      </c>
      <c r="C44" s="43">
        <f>C45+C46+C47+C48+C49+C50</f>
        <v>2974.1</v>
      </c>
      <c r="D44" s="43">
        <f>D45+D46+D47+D48+D49+D50</f>
        <v>2088.1</v>
      </c>
      <c r="E44" s="60"/>
      <c r="G44" s="64"/>
    </row>
    <row r="45" spans="1:7" s="26" customFormat="1" ht="11.85" customHeight="1" x14ac:dyDescent="0.15">
      <c r="A45" s="31" t="s">
        <v>36</v>
      </c>
      <c r="B45" s="29" t="s">
        <v>67</v>
      </c>
      <c r="C45" s="48">
        <v>715</v>
      </c>
      <c r="D45" s="48">
        <v>529.1</v>
      </c>
      <c r="E45" s="60"/>
    </row>
    <row r="46" spans="1:7" s="26" customFormat="1" ht="11.85" customHeight="1" x14ac:dyDescent="0.15">
      <c r="A46" s="31" t="s">
        <v>76</v>
      </c>
      <c r="B46" s="29" t="s">
        <v>77</v>
      </c>
      <c r="C46" s="48">
        <v>0</v>
      </c>
      <c r="D46" s="48">
        <v>0</v>
      </c>
      <c r="E46" s="60"/>
    </row>
    <row r="47" spans="1:7" s="26" customFormat="1" ht="11.85" customHeight="1" x14ac:dyDescent="0.15">
      <c r="A47" s="31" t="s">
        <v>40</v>
      </c>
      <c r="B47" s="29" t="s">
        <v>68</v>
      </c>
      <c r="C47" s="22">
        <v>2079.1</v>
      </c>
      <c r="D47" s="22">
        <v>1394.1</v>
      </c>
      <c r="E47" s="60"/>
    </row>
    <row r="48" spans="1:7" s="26" customFormat="1" ht="11.85" customHeight="1" x14ac:dyDescent="0.15">
      <c r="A48" s="31" t="s">
        <v>119</v>
      </c>
      <c r="B48" s="29" t="s">
        <v>120</v>
      </c>
      <c r="C48" s="22">
        <v>0</v>
      </c>
      <c r="D48" s="22">
        <v>0</v>
      </c>
      <c r="E48" s="60"/>
    </row>
    <row r="49" spans="1:7" s="20" customFormat="1" ht="11.85" customHeight="1" x14ac:dyDescent="0.2">
      <c r="A49" s="31" t="s">
        <v>109</v>
      </c>
      <c r="B49" s="29" t="s">
        <v>37</v>
      </c>
      <c r="C49" s="22">
        <v>3</v>
      </c>
      <c r="D49" s="22">
        <v>0</v>
      </c>
      <c r="E49" s="60"/>
      <c r="G49" s="26"/>
    </row>
    <row r="50" spans="1:7" s="26" customFormat="1" ht="11.85" customHeight="1" x14ac:dyDescent="0.15">
      <c r="A50" s="31" t="s">
        <v>110</v>
      </c>
      <c r="B50" s="29" t="s">
        <v>62</v>
      </c>
      <c r="C50" s="22">
        <v>177</v>
      </c>
      <c r="D50" s="22">
        <v>164.9</v>
      </c>
      <c r="E50" s="60"/>
    </row>
    <row r="51" spans="1:7" s="26" customFormat="1" ht="11.85" customHeight="1" x14ac:dyDescent="0.15">
      <c r="A51" s="10" t="s">
        <v>43</v>
      </c>
      <c r="B51" s="44" t="s">
        <v>69</v>
      </c>
      <c r="C51" s="43">
        <f>C52</f>
        <v>88</v>
      </c>
      <c r="D51" s="43">
        <f>D52</f>
        <v>57.7</v>
      </c>
      <c r="E51" s="60"/>
    </row>
    <row r="52" spans="1:7" s="26" customFormat="1" ht="11.85" customHeight="1" x14ac:dyDescent="0.15">
      <c r="A52" s="31" t="s">
        <v>70</v>
      </c>
      <c r="B52" s="45" t="s">
        <v>44</v>
      </c>
      <c r="C52" s="22">
        <v>88</v>
      </c>
      <c r="D52" s="22">
        <v>57.7</v>
      </c>
      <c r="E52" s="60"/>
    </row>
    <row r="53" spans="1:7" s="26" customFormat="1" ht="11.85" customHeight="1" x14ac:dyDescent="0.15">
      <c r="A53" s="10" t="s">
        <v>17</v>
      </c>
      <c r="B53" s="19" t="s">
        <v>18</v>
      </c>
      <c r="C53" s="43">
        <v>4</v>
      </c>
      <c r="D53" s="43">
        <f>D54</f>
        <v>0</v>
      </c>
      <c r="E53" s="60"/>
    </row>
    <row r="54" spans="1:7" s="26" customFormat="1" ht="11.85" customHeight="1" x14ac:dyDescent="0.15">
      <c r="A54" s="31" t="s">
        <v>45</v>
      </c>
      <c r="B54" s="29" t="s">
        <v>158</v>
      </c>
      <c r="C54" s="22">
        <v>4</v>
      </c>
      <c r="D54" s="23">
        <v>0</v>
      </c>
      <c r="E54" s="60"/>
    </row>
    <row r="55" spans="1:7" s="26" customFormat="1" ht="11.85" customHeight="1" x14ac:dyDescent="0.15">
      <c r="A55" s="10" t="s">
        <v>10</v>
      </c>
      <c r="B55" s="19" t="s">
        <v>11</v>
      </c>
      <c r="C55" s="43">
        <f>C56+C57+C58+C59</f>
        <v>534.20000000000005</v>
      </c>
      <c r="D55" s="43">
        <f>D56+D57+D58+D59</f>
        <v>341.9</v>
      </c>
      <c r="E55" s="60"/>
    </row>
    <row r="56" spans="1:7" s="26" customFormat="1" ht="11.85" customHeight="1" x14ac:dyDescent="0.15">
      <c r="A56" s="31" t="s">
        <v>93</v>
      </c>
      <c r="B56" s="29" t="s">
        <v>94</v>
      </c>
      <c r="C56" s="69">
        <v>0</v>
      </c>
      <c r="D56" s="48">
        <v>0</v>
      </c>
      <c r="E56" s="60"/>
    </row>
    <row r="57" spans="1:7" s="26" customFormat="1" ht="11.85" customHeight="1" x14ac:dyDescent="0.15">
      <c r="A57" s="31" t="s">
        <v>59</v>
      </c>
      <c r="B57" s="29" t="s">
        <v>71</v>
      </c>
      <c r="C57" s="23">
        <v>0</v>
      </c>
      <c r="D57" s="23">
        <v>0</v>
      </c>
      <c r="E57" s="60"/>
    </row>
    <row r="58" spans="1:7" s="26" customFormat="1" ht="11.85" customHeight="1" x14ac:dyDescent="0.15">
      <c r="A58" s="31" t="s">
        <v>121</v>
      </c>
      <c r="B58" s="29" t="s">
        <v>122</v>
      </c>
      <c r="C58" s="23">
        <v>524.20000000000005</v>
      </c>
      <c r="D58" s="23">
        <v>341.9</v>
      </c>
      <c r="E58" s="60"/>
    </row>
    <row r="59" spans="1:7" s="26" customFormat="1" ht="11.85" customHeight="1" x14ac:dyDescent="0.15">
      <c r="A59" s="31" t="s">
        <v>72</v>
      </c>
      <c r="B59" s="29" t="s">
        <v>65</v>
      </c>
      <c r="C59" s="22">
        <v>10</v>
      </c>
      <c r="D59" s="23">
        <v>0</v>
      </c>
      <c r="E59" s="60"/>
    </row>
    <row r="60" spans="1:7" s="26" customFormat="1" ht="11.85" customHeight="1" x14ac:dyDescent="0.15">
      <c r="A60" s="10" t="s">
        <v>14</v>
      </c>
      <c r="B60" s="19" t="s">
        <v>15</v>
      </c>
      <c r="C60" s="43">
        <f>C61+C62+C63+C64</f>
        <v>800.4</v>
      </c>
      <c r="D60" s="43">
        <f>D61+D62+D63</f>
        <v>370</v>
      </c>
      <c r="E60" s="60"/>
    </row>
    <row r="61" spans="1:7" s="26" customFormat="1" ht="11.85" customHeight="1" x14ac:dyDescent="0.15">
      <c r="A61" s="31" t="s">
        <v>42</v>
      </c>
      <c r="B61" s="29" t="s">
        <v>73</v>
      </c>
      <c r="C61" s="22">
        <v>0</v>
      </c>
      <c r="D61" s="22">
        <v>0</v>
      </c>
      <c r="E61" s="60"/>
    </row>
    <row r="62" spans="1:7" s="26" customFormat="1" ht="11.85" customHeight="1" x14ac:dyDescent="0.15">
      <c r="A62" s="31" t="s">
        <v>38</v>
      </c>
      <c r="B62" s="29" t="s">
        <v>39</v>
      </c>
      <c r="C62" s="22">
        <v>0</v>
      </c>
      <c r="D62" s="22">
        <v>0</v>
      </c>
      <c r="E62" s="60"/>
    </row>
    <row r="63" spans="1:7" s="26" customFormat="1" ht="11.85" customHeight="1" x14ac:dyDescent="0.15">
      <c r="A63" s="31" t="s">
        <v>78</v>
      </c>
      <c r="B63" s="29" t="s">
        <v>79</v>
      </c>
      <c r="C63" s="22">
        <v>800.4</v>
      </c>
      <c r="D63" s="22">
        <v>370</v>
      </c>
      <c r="E63" s="60"/>
    </row>
    <row r="64" spans="1:7" s="26" customFormat="1" ht="11.85" customHeight="1" x14ac:dyDescent="0.15">
      <c r="A64" s="10" t="s">
        <v>3</v>
      </c>
      <c r="B64" s="19" t="s">
        <v>4</v>
      </c>
      <c r="C64" s="24">
        <v>0</v>
      </c>
      <c r="D64" s="24">
        <v>0</v>
      </c>
      <c r="E64" s="60"/>
      <c r="G64" s="64"/>
    </row>
    <row r="65" spans="1:7" s="26" customFormat="1" ht="11.85" customHeight="1" x14ac:dyDescent="0.15">
      <c r="A65" s="10" t="s">
        <v>5</v>
      </c>
      <c r="B65" s="19" t="s">
        <v>6</v>
      </c>
      <c r="C65" s="43">
        <v>5</v>
      </c>
      <c r="D65" s="43">
        <f>D66</f>
        <v>0</v>
      </c>
      <c r="E65" s="60"/>
    </row>
    <row r="66" spans="1:7" s="26" customFormat="1" ht="11.85" customHeight="1" x14ac:dyDescent="0.15">
      <c r="A66" s="31" t="s">
        <v>60</v>
      </c>
      <c r="B66" s="29" t="s">
        <v>166</v>
      </c>
      <c r="C66" s="23">
        <v>5</v>
      </c>
      <c r="D66" s="23">
        <v>0</v>
      </c>
      <c r="E66" s="60"/>
      <c r="G66" s="68"/>
    </row>
    <row r="67" spans="1:7" s="26" customFormat="1" ht="10.5" x14ac:dyDescent="0.15">
      <c r="A67" s="10" t="s">
        <v>8</v>
      </c>
      <c r="B67" s="19" t="s">
        <v>96</v>
      </c>
      <c r="C67" s="43">
        <f>C68</f>
        <v>746.6</v>
      </c>
      <c r="D67" s="43">
        <f>D68</f>
        <v>517.9</v>
      </c>
      <c r="E67" s="60"/>
    </row>
    <row r="68" spans="1:7" s="26" customFormat="1" ht="11.25" x14ac:dyDescent="0.15">
      <c r="A68" s="31" t="s">
        <v>61</v>
      </c>
      <c r="B68" s="29" t="s">
        <v>66</v>
      </c>
      <c r="C68" s="23">
        <v>746.6</v>
      </c>
      <c r="D68" s="23">
        <v>517.9</v>
      </c>
      <c r="E68" s="60"/>
    </row>
    <row r="69" spans="1:7" s="26" customFormat="1" ht="10.5" x14ac:dyDescent="0.15">
      <c r="A69" s="10" t="s">
        <v>12</v>
      </c>
      <c r="B69" s="19" t="s">
        <v>13</v>
      </c>
      <c r="C69" s="43">
        <f>C70+C71</f>
        <v>85.1</v>
      </c>
      <c r="D69" s="43">
        <f>D70+D71</f>
        <v>73.400000000000006</v>
      </c>
      <c r="E69" s="60"/>
    </row>
    <row r="70" spans="1:7" s="26" customFormat="1" ht="11.25" x14ac:dyDescent="0.15">
      <c r="A70" s="31" t="s">
        <v>107</v>
      </c>
      <c r="B70" s="29" t="s">
        <v>108</v>
      </c>
      <c r="C70" s="59">
        <v>85.1</v>
      </c>
      <c r="D70" s="67">
        <v>73.400000000000006</v>
      </c>
      <c r="E70" s="60"/>
    </row>
    <row r="71" spans="1:7" s="26" customFormat="1" ht="11.25" x14ac:dyDescent="0.15">
      <c r="A71" s="31" t="s">
        <v>163</v>
      </c>
      <c r="B71" s="29" t="s">
        <v>164</v>
      </c>
      <c r="C71" s="23">
        <v>0</v>
      </c>
      <c r="D71" s="23">
        <v>0</v>
      </c>
      <c r="E71" s="60"/>
    </row>
    <row r="72" spans="1:7" s="26" customFormat="1" ht="10.5" x14ac:dyDescent="0.15">
      <c r="A72" s="10" t="s">
        <v>35</v>
      </c>
      <c r="B72" s="19" t="s">
        <v>74</v>
      </c>
      <c r="C72" s="43">
        <v>2</v>
      </c>
      <c r="D72" s="43">
        <f>D73</f>
        <v>0</v>
      </c>
      <c r="E72" s="60"/>
      <c r="G72" s="64"/>
    </row>
    <row r="73" spans="1:7" s="26" customFormat="1" ht="11.25" x14ac:dyDescent="0.15">
      <c r="A73" s="31" t="s">
        <v>101</v>
      </c>
      <c r="B73" s="29" t="s">
        <v>102</v>
      </c>
      <c r="C73" s="59">
        <v>2</v>
      </c>
      <c r="D73" s="67">
        <v>0</v>
      </c>
      <c r="E73" s="60"/>
    </row>
    <row r="74" spans="1:7" s="26" customFormat="1" ht="10.5" x14ac:dyDescent="0.15">
      <c r="A74" s="10" t="s">
        <v>97</v>
      </c>
      <c r="B74" s="19" t="s">
        <v>98</v>
      </c>
      <c r="C74" s="57">
        <f>C75</f>
        <v>87.9</v>
      </c>
      <c r="D74" s="57">
        <f>D75</f>
        <v>45.2</v>
      </c>
      <c r="E74" s="60"/>
    </row>
    <row r="75" spans="1:7" s="26" customFormat="1" ht="11.25" x14ac:dyDescent="0.15">
      <c r="A75" s="31" t="s">
        <v>103</v>
      </c>
      <c r="B75" s="29" t="s">
        <v>104</v>
      </c>
      <c r="C75" s="67">
        <v>87.9</v>
      </c>
      <c r="D75" s="23">
        <v>45.2</v>
      </c>
      <c r="E75" s="60"/>
    </row>
    <row r="76" spans="1:7" s="26" customFormat="1" ht="10.5" x14ac:dyDescent="0.15">
      <c r="A76" s="10" t="s">
        <v>99</v>
      </c>
      <c r="B76" s="19" t="s">
        <v>100</v>
      </c>
      <c r="C76" s="57">
        <f>SUM(C77)</f>
        <v>0</v>
      </c>
      <c r="D76" s="57">
        <f>SUM(D77)</f>
        <v>0</v>
      </c>
      <c r="E76" s="60"/>
    </row>
    <row r="77" spans="1:7" s="26" customFormat="1" ht="11.25" x14ac:dyDescent="0.15">
      <c r="A77" s="31" t="s">
        <v>105</v>
      </c>
      <c r="B77" s="29" t="s">
        <v>106</v>
      </c>
      <c r="C77" s="23">
        <v>0</v>
      </c>
      <c r="D77" s="23">
        <v>0</v>
      </c>
      <c r="E77" s="60"/>
    </row>
    <row r="78" spans="1:7" s="26" customFormat="1" ht="10.5" x14ac:dyDescent="0.15">
      <c r="A78" s="10" t="s">
        <v>47</v>
      </c>
      <c r="B78" s="30" t="s">
        <v>9</v>
      </c>
      <c r="C78" s="54">
        <f>C44+C51+C53+C55+C60+C64+C65+C67+C69+C72+C74+C76</f>
        <v>5327.3</v>
      </c>
      <c r="D78" s="54">
        <f>D44+D51+D53+D55+D60+D64+D65+D67+D69+D72+D74+D76</f>
        <v>3494.2</v>
      </c>
      <c r="E78" s="53"/>
    </row>
    <row r="79" spans="1:7" s="26" customFormat="1" ht="21" x14ac:dyDescent="0.15">
      <c r="A79" s="10" t="s">
        <v>48</v>
      </c>
      <c r="B79" s="9" t="s">
        <v>113</v>
      </c>
      <c r="C79" s="52">
        <f>C42-C78</f>
        <v>-117.90000000000055</v>
      </c>
      <c r="D79" s="52">
        <f>D42-D78</f>
        <v>411.79999999999973</v>
      </c>
      <c r="E79" s="50"/>
    </row>
    <row r="80" spans="1:7" s="26" customFormat="1" ht="31.5" x14ac:dyDescent="0.15">
      <c r="A80" s="41"/>
      <c r="B80" s="9" t="s">
        <v>49</v>
      </c>
      <c r="C80" s="51"/>
      <c r="D80" s="51"/>
      <c r="E80" s="50"/>
    </row>
    <row r="81" spans="1:6" s="26" customFormat="1" ht="21" x14ac:dyDescent="0.15">
      <c r="A81" s="42" t="s">
        <v>50</v>
      </c>
      <c r="B81" s="39" t="s">
        <v>51</v>
      </c>
      <c r="C81" s="24"/>
      <c r="D81" s="24"/>
      <c r="E81" s="24"/>
    </row>
    <row r="82" spans="1:6" s="26" customFormat="1" ht="21" x14ac:dyDescent="0.15">
      <c r="A82" s="42" t="s">
        <v>52</v>
      </c>
      <c r="B82" s="39" t="s">
        <v>53</v>
      </c>
      <c r="C82" s="24"/>
      <c r="D82" s="24"/>
      <c r="E82" s="24"/>
    </row>
    <row r="83" spans="1:6" s="26" customFormat="1" ht="21" x14ac:dyDescent="0.15">
      <c r="A83" s="42" t="s">
        <v>54</v>
      </c>
      <c r="B83" s="40" t="s">
        <v>55</v>
      </c>
      <c r="C83" s="49">
        <f>-C79</f>
        <v>117.90000000000055</v>
      </c>
      <c r="D83" s="49">
        <f>-D79</f>
        <v>-411.79999999999973</v>
      </c>
      <c r="E83" s="49"/>
    </row>
    <row r="84" spans="1:6" s="26" customFormat="1" ht="21" x14ac:dyDescent="0.15">
      <c r="A84" s="42" t="s">
        <v>56</v>
      </c>
      <c r="B84" s="40" t="s">
        <v>57</v>
      </c>
      <c r="C84" s="49"/>
      <c r="D84" s="49"/>
      <c r="E84" s="49"/>
    </row>
    <row r="85" spans="1:6" s="26" customFormat="1" ht="10.5" x14ac:dyDescent="0.15">
      <c r="A85" s="10" t="s">
        <v>58</v>
      </c>
      <c r="B85" s="19" t="s">
        <v>33</v>
      </c>
      <c r="C85" s="24">
        <f>C83</f>
        <v>117.90000000000055</v>
      </c>
      <c r="D85" s="24">
        <f>D83</f>
        <v>-411.79999999999973</v>
      </c>
      <c r="E85" s="24"/>
    </row>
    <row r="86" spans="1:6" s="26" customFormat="1" ht="10.5" x14ac:dyDescent="0.15">
      <c r="A86" s="47"/>
      <c r="B86" s="46"/>
      <c r="C86" s="66"/>
      <c r="D86" s="66"/>
      <c r="E86" s="66"/>
    </row>
    <row r="87" spans="1:6" s="5" customFormat="1" ht="14.25" x14ac:dyDescent="0.2">
      <c r="A87" s="47"/>
      <c r="B87" s="46"/>
      <c r="C87" s="66"/>
      <c r="D87" s="66"/>
      <c r="E87" s="66"/>
    </row>
    <row r="88" spans="1:6" ht="15" customHeight="1" x14ac:dyDescent="0.25">
      <c r="A88" s="32"/>
      <c r="B88" s="33"/>
      <c r="C88" s="34"/>
      <c r="D88" s="5"/>
      <c r="E88" s="5"/>
      <c r="F88" s="1"/>
    </row>
    <row r="89" spans="1:6" x14ac:dyDescent="0.25">
      <c r="A89" s="80" t="s">
        <v>87</v>
      </c>
      <c r="B89" s="80"/>
      <c r="C89" s="80"/>
      <c r="D89" s="80"/>
      <c r="E89" s="1"/>
    </row>
    <row r="1011" spans="3:3" x14ac:dyDescent="0.25">
      <c r="C1011" s="3" t="s">
        <v>19</v>
      </c>
    </row>
    <row r="1117" spans="3:3" x14ac:dyDescent="0.25">
      <c r="C1117" s="3" t="s">
        <v>19</v>
      </c>
    </row>
    <row r="1332" spans="3:3" x14ac:dyDescent="0.25">
      <c r="C1332" s="3" t="s">
        <v>19</v>
      </c>
    </row>
  </sheetData>
  <customSheetViews>
    <customSheetView guid="{A1233094-41EC-4A3D-90F4-6AE98AFB90D6}" showPageBreaks="1" showGridLines="0" printArea="1" view="pageBreakPreview" showRuler="0" topLeftCell="A28">
      <selection activeCell="A48" sqref="A48"/>
      <pageMargins left="0.78740157480314965" right="0.19685039370078741" top="0.19685039370078741" bottom="0.19685039370078741" header="0.19685039370078741" footer="0.27559055118110237"/>
      <printOptions horizontalCentered="1"/>
      <pageSetup paperSize="9" scale="89" orientation="portrait" r:id="rId1"/>
      <headerFooter alignWithMargins="0"/>
    </customSheetView>
    <customSheetView guid="{7D2E353A-17BC-4C2C-B9D7-C3A8312A8AE9}" showPageBreaks="1" showGridLines="0" printArea="1" view="pageBreakPreview" showRuler="0" topLeftCell="A28">
      <selection activeCell="A48" sqref="A48"/>
      <pageMargins left="0.78740157480314965" right="0.19685039370078741" top="0.19685039370078741" bottom="0.19685039370078741" header="0.19685039370078741" footer="0.27559055118110237"/>
      <printOptions horizontalCentered="1"/>
      <pageSetup paperSize="9" scale="89" orientation="portrait" r:id="rId2"/>
      <headerFooter alignWithMargins="0"/>
    </customSheetView>
    <customSheetView guid="{0BA63BCC-73FA-4351-B366-1240F995587C}" showPageBreaks="1" showGridLines="0" printArea="1" view="pageBreakPreview" showRuler="0">
      <selection activeCell="A62" sqref="A62:C62"/>
      <pageMargins left="0.78740157480314965" right="0.19685039370078741" top="0.19685039370078741" bottom="0.19685039370078741" header="0.19685039370078741" footer="0.27559055118110237"/>
      <printOptions horizontalCentered="1"/>
      <pageSetup paperSize="9" scale="87" orientation="portrait" r:id="rId3"/>
      <headerFooter alignWithMargins="0"/>
    </customSheetView>
    <customSheetView guid="{A678CE45-4E8F-498B-B4FA-B9AE8DC2B7E6}" showPageBreaks="1" showGridLines="0" printArea="1" view="pageBreakPreview" showRuler="0">
      <selection activeCell="A18" sqref="A18:E18"/>
      <pageMargins left="0.78740157480314965" right="0.19685039370078741" top="0.19685039370078741" bottom="0.19685039370078741" header="0.19685039370078741" footer="0.27559055118110237"/>
      <printOptions horizontalCentered="1"/>
      <pageSetup paperSize="9" scale="88" orientation="portrait" r:id="rId4"/>
      <headerFooter alignWithMargins="0"/>
    </customSheetView>
    <customSheetView guid="{CABD1222-DB09-4906-A896-EC53B3192074}" showPageBreaks="1" showGridLines="0" printArea="1" view="pageBreakPreview" showRuler="0">
      <selection activeCell="C1" sqref="C1:E1"/>
      <pageMargins left="0.78740157480314965" right="0.19685039370078741" top="0.19685039370078741" bottom="0.19685039370078741" header="0.19685039370078741" footer="0.27559055118110237"/>
      <printOptions horizontalCentered="1"/>
      <pageSetup paperSize="9" scale="89" orientation="portrait" r:id="rId5"/>
      <headerFooter alignWithMargins="0"/>
    </customSheetView>
    <customSheetView guid="{5B7BA933-6945-40F5-AD2A-281857E41BE5}" showGridLines="0" showRuler="0" topLeftCell="A4">
      <selection activeCell="A18" sqref="A18"/>
      <pageMargins left="0.78740157480314965" right="0.19685039370078741" top="0.19685039370078741" bottom="0.19685039370078741" header="0.19685039370078741" footer="0.27559055118110237"/>
      <printOptions horizontalCentered="1"/>
      <pageSetup paperSize="9" scale="85" orientation="portrait" r:id="rId6"/>
      <headerFooter alignWithMargins="0"/>
    </customSheetView>
  </customSheetViews>
  <mergeCells count="5">
    <mergeCell ref="A89:D89"/>
    <mergeCell ref="B1:B2"/>
    <mergeCell ref="C1:E1"/>
    <mergeCell ref="C2:E2"/>
    <mergeCell ref="C3:E3"/>
  </mergeCells>
  <phoneticPr fontId="0" type="noConversion"/>
  <printOptions horizontalCentered="1"/>
  <pageMargins left="0.78740157480314965" right="0.19685039370078741" top="0.39370078740157483" bottom="0.39370078740157483" header="0.19685039370078741" footer="0.19685039370078741"/>
  <pageSetup paperSize="9" scale="89" fitToHeight="0" orientation="portrait" r:id="rId7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Победа</vt:lpstr>
      <vt:lpstr>Победа!Область_печати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2022-10-19T11:27:04Z</cp:lastPrinted>
  <dcterms:created xsi:type="dcterms:W3CDTF">1999-10-28T10:18:25Z</dcterms:created>
  <dcterms:modified xsi:type="dcterms:W3CDTF">2022-10-19T11:28:00Z</dcterms:modified>
</cp:coreProperties>
</file>